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0" windowWidth="12375" windowHeight="12780" activeTab="1"/>
  </bookViews>
  <sheets>
    <sheet name="2025 I. né." sheetId="1" r:id="rId1"/>
    <sheet name="2025 II. né." sheetId="2" r:id="rId2"/>
    <sheet name="2025 III. né." sheetId="3" r:id="rId3"/>
    <sheet name="2025. IV. né." sheetId="4" r:id="rId4"/>
    <sheet name="2025" sheetId="5" r:id="rId5"/>
  </sheets>
  <calcPr calcId="144525"/>
</workbook>
</file>

<file path=xl/calcChain.xml><?xml version="1.0" encoding="utf-8"?>
<calcChain xmlns="http://schemas.openxmlformats.org/spreadsheetml/2006/main">
  <c r="C24" i="2" l="1"/>
  <c r="C23" i="2"/>
  <c r="B23" i="2"/>
  <c r="C22" i="2"/>
  <c r="B22" i="2"/>
  <c r="C21" i="2"/>
  <c r="C20" i="2"/>
  <c r="C19" i="2"/>
  <c r="B19" i="2"/>
  <c r="B15" i="2"/>
  <c r="B14" i="2"/>
  <c r="C15" i="1"/>
  <c r="C14" i="1"/>
  <c r="C24" i="1"/>
  <c r="B24" i="1"/>
  <c r="C23" i="1"/>
  <c r="B23" i="1"/>
  <c r="B22" i="1"/>
  <c r="C22" i="1"/>
  <c r="C19" i="1"/>
  <c r="B15" i="1"/>
  <c r="B14" i="1"/>
  <c r="D9" i="1" l="1"/>
  <c r="C19" i="5" l="1"/>
  <c r="C20" i="5"/>
  <c r="C21" i="5"/>
  <c r="C22" i="5"/>
  <c r="C23" i="5"/>
  <c r="C24" i="5"/>
  <c r="B20" i="5"/>
  <c r="B21" i="5"/>
  <c r="B22" i="5"/>
  <c r="B23" i="5"/>
  <c r="B24" i="5"/>
  <c r="B19" i="5"/>
  <c r="B15" i="5"/>
  <c r="B14" i="5"/>
  <c r="D9" i="5"/>
  <c r="D24" i="5" l="1"/>
  <c r="B13" i="5"/>
  <c r="D21" i="5"/>
  <c r="C25" i="5"/>
  <c r="B25" i="5"/>
  <c r="D20" i="5"/>
  <c r="D23" i="5"/>
  <c r="D22" i="5"/>
  <c r="D19" i="5"/>
  <c r="D25" i="5" l="1"/>
  <c r="D9" i="4"/>
  <c r="D9" i="3" l="1"/>
  <c r="D9" i="2" l="1"/>
  <c r="C25" i="4" l="1"/>
  <c r="C15" i="4" s="1"/>
  <c r="B25" i="4"/>
  <c r="C14" i="4" s="1"/>
  <c r="C13" i="4" s="1"/>
  <c r="D24" i="4"/>
  <c r="D23" i="4"/>
  <c r="D22" i="4"/>
  <c r="D21" i="4"/>
  <c r="D20" i="4"/>
  <c r="D19" i="4"/>
  <c r="D15" i="4"/>
  <c r="D14" i="4"/>
  <c r="B13" i="4"/>
  <c r="D13" i="4" l="1"/>
  <c r="D25" i="4"/>
  <c r="C25" i="3"/>
  <c r="C15" i="3" s="1"/>
  <c r="B25" i="3"/>
  <c r="C14" i="3" s="1"/>
  <c r="D14" i="3" s="1"/>
  <c r="D24" i="3"/>
  <c r="D23" i="3"/>
  <c r="D22" i="3"/>
  <c r="D21" i="3"/>
  <c r="D20" i="3"/>
  <c r="D19" i="3"/>
  <c r="D15" i="3"/>
  <c r="B13" i="3"/>
  <c r="C25" i="2"/>
  <c r="C15" i="2" s="1"/>
  <c r="D15" i="2" s="1"/>
  <c r="B25" i="2"/>
  <c r="C14" i="2" s="1"/>
  <c r="C14" i="5" s="1"/>
  <c r="D14" i="5" s="1"/>
  <c r="D24" i="2"/>
  <c r="D23" i="2"/>
  <c r="D22" i="2"/>
  <c r="D21" i="2"/>
  <c r="D20" i="2"/>
  <c r="D19" i="2"/>
  <c r="B13" i="2"/>
  <c r="C13" i="3" l="1"/>
  <c r="D14" i="2"/>
  <c r="C13" i="2"/>
  <c r="D13" i="3"/>
  <c r="D25" i="3"/>
  <c r="D25" i="2"/>
  <c r="D13" i="2"/>
  <c r="D21" i="1" l="1"/>
  <c r="C25" i="1"/>
  <c r="C15" i="5" s="1"/>
  <c r="D24" i="1"/>
  <c r="B25" i="1"/>
  <c r="C13" i="5" l="1"/>
  <c r="D15" i="5"/>
  <c r="D13" i="5" s="1"/>
  <c r="D20" i="1"/>
  <c r="D22" i="1"/>
  <c r="D23" i="1"/>
  <c r="D19" i="1"/>
  <c r="D15" i="1"/>
  <c r="D14" i="1"/>
  <c r="C13" i="1"/>
  <c r="B13" i="1"/>
  <c r="D25" i="1" l="1"/>
  <c r="D13" i="1"/>
</calcChain>
</file>

<file path=xl/sharedStrings.xml><?xml version="1.0" encoding="utf-8"?>
<sst xmlns="http://schemas.openxmlformats.org/spreadsheetml/2006/main" count="130" uniqueCount="33">
  <si>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</si>
  <si>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</si>
  <si>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</si>
  <si>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</si>
  <si>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</si>
  <si>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</si>
  <si>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</si>
  <si>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</si>
  <si>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</si>
  <si>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</si>
  <si>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</si>
  <si>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</si>
  <si>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Költségtérítés és hozzájárulás ( közlekedési költségtérítés, ruházati költségtérítés, szemüveg-, fogászati, folyószámla- költségtérítés,egyéb)</t>
  </si>
  <si>
    <t>Összesen:</t>
  </si>
  <si>
    <t xml:space="preserve"> vezetők</t>
  </si>
  <si>
    <t>Büntetés-végrehajtási Szervezet Oktatási, Továbbképzési és Rehabilitációs Központja</t>
  </si>
  <si>
    <t>Jutalom, végkielégítés</t>
  </si>
  <si>
    <t>Szociális jellegű juttatás (lakhatási támogatás, szociális támogatás)</t>
  </si>
  <si>
    <t>Egyéb személyi juttatások</t>
  </si>
  <si>
    <t>Béren kívüli juttatások</t>
  </si>
  <si>
    <t>Engedélyezett állományi létszám 2025.06.30-án</t>
  </si>
  <si>
    <t>Személyi juttatás 2025.II.negyedév</t>
  </si>
  <si>
    <t>Munkajogi létszám 2025.06.30-án</t>
  </si>
  <si>
    <t>Személyi juttatás 2025.III.negyedév</t>
  </si>
  <si>
    <t>Engedélyezett állományi létszám 2025.09.30-án</t>
  </si>
  <si>
    <t>Munkajogi létszám 2025.09.30-án</t>
  </si>
  <si>
    <t>Engedélyezett állományi létszám 2025.12.31-én</t>
  </si>
  <si>
    <t>Személyi juttatás 2025.IV.negyedév</t>
  </si>
  <si>
    <t>Munkajogi létszám 2025.12.31-én</t>
  </si>
  <si>
    <t>Engedélyezett állományi létszám 2025.03.31-én</t>
  </si>
  <si>
    <t>Munkajogi létszám 2025.03.31-én</t>
  </si>
  <si>
    <t>Személyi juttatás 2025.I.negyedév</t>
  </si>
  <si>
    <t>Személyi juttatás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</si>
</sst>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0" borderId="19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1" fillId="0" borderId="0" xfId="0" applyFont="1"/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3" fontId="21" fillId="0" borderId="0" xfId="0" applyNumberFormat="1" applyFont="1"/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3" fontId="19" fillId="0" borderId="25" xfId="0" applyNumberFormat="1" applyFont="1" applyBorder="1" applyAlignment="1">
      <alignment horizontal="right" vertical="center" wrapText="1"/>
    </xf>
    <xf numFmtId="3" fontId="19" fillId="0" borderId="20" xfId="0" applyNumberFormat="1" applyFont="1" applyBorder="1" applyAlignment="1">
      <alignment horizontal="right" vertical="center" wrapText="1"/>
    </xf>
    <xf numFmtId="3" fontId="19" fillId="0" borderId="22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3" fontId="19" fillId="0" borderId="18" xfId="0" applyNumberFormat="1" applyFont="1" applyBorder="1" applyAlignment="1">
      <alignment horizontal="right" vertical="center" wrapText="1"/>
    </xf>
    <xf numFmtId="3" fontId="19" fillId="0" borderId="21" xfId="0" applyNumberFormat="1" applyFont="1" applyBorder="1" applyAlignment="1">
      <alignment horizontal="right" vertical="center" wrapText="1"/>
    </xf>
    <xf numFmtId="3" fontId="19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18" fillId="0" borderId="28" xfId="0" applyFont="1" applyBorder="1" applyAlignment="1">
      <alignment horizontal="center" vertical="center" wrapText="1"/>
    </xf>
    <xf numFmtId="3" fontId="19" fillId="0" borderId="29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3" fontId="19" fillId="0" borderId="30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9" sqref="D9"/>
    </sheetView>
  </sheetViews>
  <sheetFormatPr defaultRowHeight="15" x14ac:dyDescent="0.25"/>
  <cols>
    <col min="1" max="1" width="35.42578125" customWidth="1"/>
    <col min="2" max="2" width="16.85546875" customWidth="1"/>
    <col min="3" max="3" width="18.5703125" customWidth="1"/>
    <col min="4" max="4" width="15.85546875" customWidth="1"/>
    <col min="5" max="5" width="14.28515625" bestFit="1" customWidth="1"/>
  </cols>
  <sheetData>
    <row r="1" spans="1:6" ht="15.75" x14ac:dyDescent="0.25">
      <c r="A1" s="8" t="s">
        <v>15</v>
      </c>
      <c r="B1" s="1"/>
      <c r="C1" s="1"/>
      <c r="D1" s="1"/>
      <c r="E1" s="1"/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31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29</v>
      </c>
      <c r="B6" s="40"/>
      <c r="C6" s="41"/>
      <c r="D6" s="10">
        <v>195</v>
      </c>
      <c r="E6" s="7"/>
      <c r="F6" s="7"/>
    </row>
    <row r="7" spans="1:6" ht="16.5" thickBot="1" x14ac:dyDescent="0.3">
      <c r="A7" s="42" t="s">
        <v>30</v>
      </c>
      <c r="B7" s="43"/>
      <c r="C7" s="44"/>
      <c r="D7" s="10">
        <v>181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10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171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309635522</v>
      </c>
      <c r="C13" s="31">
        <f>+C14+C15</f>
        <v>20423387</v>
      </c>
      <c r="D13" s="32">
        <f>+D14+D15</f>
        <v>330058909</v>
      </c>
      <c r="F13" s="7"/>
    </row>
    <row r="14" spans="1:6" ht="15.75" x14ac:dyDescent="0.25">
      <c r="A14" s="5" t="s">
        <v>14</v>
      </c>
      <c r="B14" s="28">
        <f>10718379+10722494+10734749</f>
        <v>32175622</v>
      </c>
      <c r="C14" s="28">
        <f>+B25</f>
        <v>2956087</v>
      </c>
      <c r="D14" s="29">
        <f>+B14+C14</f>
        <v>35131709</v>
      </c>
      <c r="F14" s="7"/>
    </row>
    <row r="15" spans="1:6" ht="16.5" thickBot="1" x14ac:dyDescent="0.3">
      <c r="A15" s="6" t="s">
        <v>3</v>
      </c>
      <c r="B15" s="26">
        <f>88045095+89803428+99611377</f>
        <v>277459900</v>
      </c>
      <c r="C15" s="26">
        <f>+C25</f>
        <v>17467300</v>
      </c>
      <c r="D15" s="27">
        <f>+B15+C15</f>
        <v>294927200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/>
      <c r="C19" s="13">
        <f>90481+351251</f>
        <v>441732</v>
      </c>
      <c r="D19" s="14">
        <f>+B19+C19</f>
        <v>441732</v>
      </c>
      <c r="E19" s="7"/>
      <c r="F19" s="7"/>
    </row>
    <row r="20" spans="1:6" ht="16.5" thickBot="1" x14ac:dyDescent="0.3">
      <c r="A20" s="15" t="s">
        <v>16</v>
      </c>
      <c r="B20" s="13"/>
      <c r="C20" s="13">
        <v>1889148</v>
      </c>
      <c r="D20" s="14">
        <f t="shared" ref="D20:D24" si="0">+B20+C20</f>
        <v>1889148</v>
      </c>
      <c r="E20" s="7"/>
      <c r="F20" s="7"/>
    </row>
    <row r="21" spans="1:6" s="2" customFormat="1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>
        <f>53640+96903+117720</f>
        <v>268263</v>
      </c>
      <c r="C22" s="13">
        <f>813465+1073578+1305703-B22</f>
        <v>2924483</v>
      </c>
      <c r="D22" s="14">
        <f t="shared" si="0"/>
        <v>3192746</v>
      </c>
      <c r="E22" s="7"/>
      <c r="F22" s="7"/>
    </row>
    <row r="23" spans="1:6" ht="45.75" customHeight="1" thickBot="1" x14ac:dyDescent="0.3">
      <c r="A23" s="15" t="s">
        <v>17</v>
      </c>
      <c r="B23" s="13">
        <f>34125+34125+34125</f>
        <v>102375</v>
      </c>
      <c r="C23" s="13">
        <f>399000+632486+679575-B23</f>
        <v>1608686</v>
      </c>
      <c r="D23" s="14">
        <f t="shared" si="0"/>
        <v>1711061</v>
      </c>
      <c r="E23" s="7"/>
      <c r="F23" s="7"/>
    </row>
    <row r="24" spans="1:6" s="2" customFormat="1" ht="45.75" customHeight="1" thickBot="1" x14ac:dyDescent="0.3">
      <c r="A24" s="15" t="s">
        <v>18</v>
      </c>
      <c r="B24" s="13">
        <f>20000+2565449</f>
        <v>2585449</v>
      </c>
      <c r="C24" s="13">
        <f>2763531+4229747+6195422-B24</f>
        <v>10603251</v>
      </c>
      <c r="D24" s="14">
        <f t="shared" si="0"/>
        <v>13188700</v>
      </c>
      <c r="E24" s="7"/>
      <c r="F24" s="7"/>
    </row>
    <row r="25" spans="1:6" ht="16.5" thickBot="1" x14ac:dyDescent="0.3">
      <c r="A25" s="16" t="s">
        <v>13</v>
      </c>
      <c r="B25" s="17">
        <f>SUM(B19:B24)</f>
        <v>2956087</v>
      </c>
      <c r="C25" s="17">
        <f>SUM(C19:C24)</f>
        <v>17467300</v>
      </c>
      <c r="D25" s="17">
        <f>SUM(D19:D24)</f>
        <v>20423387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28" spans="1:6" x14ac:dyDescent="0.25">
      <c r="A28" s="2"/>
      <c r="B28" s="2"/>
      <c r="C28" s="2"/>
      <c r="D28" s="2"/>
      <c r="E28" s="2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21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20</v>
      </c>
      <c r="B6" s="40"/>
      <c r="C6" s="41"/>
      <c r="D6" s="10">
        <v>195</v>
      </c>
      <c r="E6" s="7"/>
      <c r="F6" s="7"/>
    </row>
    <row r="7" spans="1:6" ht="16.5" thickBot="1" x14ac:dyDescent="0.3">
      <c r="A7" s="42" t="s">
        <v>22</v>
      </c>
      <c r="B7" s="43"/>
      <c r="C7" s="44"/>
      <c r="D7" s="10">
        <v>183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9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174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329038439</v>
      </c>
      <c r="C13" s="31">
        <f>+C14+C15</f>
        <v>68708495</v>
      </c>
      <c r="D13" s="32">
        <f>+D14+D15</f>
        <v>397746934</v>
      </c>
      <c r="F13" s="7"/>
    </row>
    <row r="14" spans="1:6" ht="15.75" x14ac:dyDescent="0.25">
      <c r="A14" s="5" t="s">
        <v>14</v>
      </c>
      <c r="B14" s="28">
        <f>10745893+10745892+9409505</f>
        <v>30901290</v>
      </c>
      <c r="C14" s="28">
        <f>B25</f>
        <v>5001247</v>
      </c>
      <c r="D14" s="29">
        <f>+B14+C14</f>
        <v>35902537</v>
      </c>
      <c r="F14" s="7"/>
    </row>
    <row r="15" spans="1:6" ht="16.5" thickBot="1" x14ac:dyDescent="0.3">
      <c r="A15" s="6" t="s">
        <v>3</v>
      </c>
      <c r="B15" s="26">
        <f>97256091+100755845+100125213</f>
        <v>298137149</v>
      </c>
      <c r="C15" s="26">
        <f>+C25</f>
        <v>63707248</v>
      </c>
      <c r="D15" s="27">
        <f>+B15+C15</f>
        <v>361844397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>
        <f>2127500</f>
        <v>2127500</v>
      </c>
      <c r="C19" s="13">
        <f>10921258+1683129+1125318-B19</f>
        <v>11602205</v>
      </c>
      <c r="D19" s="14">
        <f>+B19+C19</f>
        <v>13729705</v>
      </c>
      <c r="E19" s="7"/>
      <c r="F19" s="7"/>
    </row>
    <row r="20" spans="1:6" ht="16.5" thickBot="1" x14ac:dyDescent="0.3">
      <c r="A20" s="15" t="s">
        <v>16</v>
      </c>
      <c r="B20" s="13">
        <v>150375</v>
      </c>
      <c r="C20" s="13">
        <f>150375+126014+4550433+1203458-B20</f>
        <v>5879905</v>
      </c>
      <c r="D20" s="14">
        <f t="shared" ref="D20:D24" si="0">+B20+C20</f>
        <v>6030280</v>
      </c>
      <c r="E20" s="7"/>
      <c r="F20" s="7"/>
    </row>
    <row r="21" spans="1:6" ht="16.5" thickBot="1" x14ac:dyDescent="0.3">
      <c r="A21" s="15" t="s">
        <v>19</v>
      </c>
      <c r="B21" s="13">
        <v>1575770</v>
      </c>
      <c r="C21" s="13">
        <f>25571456+104879+264980-B21</f>
        <v>24365545</v>
      </c>
      <c r="D21" s="14">
        <f t="shared" si="0"/>
        <v>25941315</v>
      </c>
      <c r="E21" s="7"/>
      <c r="F21" s="7"/>
    </row>
    <row r="22" spans="1:6" ht="63.75" thickBot="1" x14ac:dyDescent="0.3">
      <c r="A22" s="15" t="s">
        <v>12</v>
      </c>
      <c r="B22" s="13">
        <f>75114+738068+212045</f>
        <v>1025227</v>
      </c>
      <c r="C22" s="13">
        <f>1511540+5823418+1621195-B22</f>
        <v>7930926</v>
      </c>
      <c r="D22" s="14">
        <f t="shared" si="0"/>
        <v>8956153</v>
      </c>
      <c r="E22" s="7"/>
      <c r="F22" s="7"/>
    </row>
    <row r="23" spans="1:6" ht="45.75" customHeight="1" thickBot="1" x14ac:dyDescent="0.3">
      <c r="A23" s="15" t="s">
        <v>17</v>
      </c>
      <c r="B23" s="13">
        <f>34125+34125+34125</f>
        <v>102375</v>
      </c>
      <c r="C23" s="13">
        <f>544300+399000+613875-B23</f>
        <v>1454800</v>
      </c>
      <c r="D23" s="14">
        <f t="shared" si="0"/>
        <v>1557175</v>
      </c>
      <c r="E23" s="7"/>
      <c r="F23" s="7"/>
    </row>
    <row r="24" spans="1:6" ht="45.75" customHeight="1" thickBot="1" x14ac:dyDescent="0.3">
      <c r="A24" s="15" t="s">
        <v>18</v>
      </c>
      <c r="B24" s="13">
        <v>20000</v>
      </c>
      <c r="C24" s="13">
        <f>377317+7638198+4478352-B24</f>
        <v>12473867</v>
      </c>
      <c r="D24" s="14">
        <f t="shared" si="0"/>
        <v>12493867</v>
      </c>
      <c r="E24" s="7"/>
      <c r="F24" s="7"/>
    </row>
    <row r="25" spans="1:6" ht="16.5" thickBot="1" x14ac:dyDescent="0.3">
      <c r="A25" s="16" t="s">
        <v>13</v>
      </c>
      <c r="B25" s="17">
        <f>SUM(B19:B24)</f>
        <v>5001247</v>
      </c>
      <c r="C25" s="17">
        <f>SUM(C19:C24)</f>
        <v>63707248</v>
      </c>
      <c r="D25" s="17">
        <f>SUM(D19:D24)</f>
        <v>68708495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19" sqref="B19:C24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23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24</v>
      </c>
      <c r="B6" s="40"/>
      <c r="C6" s="41"/>
      <c r="D6" s="10"/>
      <c r="E6" s="7"/>
      <c r="F6" s="7"/>
    </row>
    <row r="7" spans="1:6" ht="16.5" thickBot="1" x14ac:dyDescent="0.3">
      <c r="A7" s="42" t="s">
        <v>25</v>
      </c>
      <c r="B7" s="43"/>
      <c r="C7" s="44"/>
      <c r="D7" s="10"/>
      <c r="E7" s="7"/>
      <c r="F7" s="7"/>
    </row>
    <row r="8" spans="1:6" ht="16.5" thickBot="1" x14ac:dyDescent="0.3">
      <c r="A8" s="45" t="s">
        <v>2</v>
      </c>
      <c r="B8" s="46"/>
      <c r="C8" s="47"/>
      <c r="D8" s="10"/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0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0</v>
      </c>
      <c r="C13" s="31">
        <f>+C14+C15</f>
        <v>0</v>
      </c>
      <c r="D13" s="32">
        <f>+D14+D15</f>
        <v>0</v>
      </c>
      <c r="F13" s="7"/>
    </row>
    <row r="14" spans="1:6" ht="15.75" x14ac:dyDescent="0.25">
      <c r="A14" s="5" t="s">
        <v>14</v>
      </c>
      <c r="B14" s="28"/>
      <c r="C14" s="28">
        <f>B25</f>
        <v>0</v>
      </c>
      <c r="D14" s="29">
        <f>+B14+C14</f>
        <v>0</v>
      </c>
      <c r="F14" s="7"/>
    </row>
    <row r="15" spans="1:6" ht="16.5" thickBot="1" x14ac:dyDescent="0.3">
      <c r="A15" s="6" t="s">
        <v>3</v>
      </c>
      <c r="B15" s="26"/>
      <c r="C15" s="26">
        <f>+C25</f>
        <v>0</v>
      </c>
      <c r="D15" s="27">
        <f>+B15+C15</f>
        <v>0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/>
      <c r="C19" s="13"/>
      <c r="D19" s="14">
        <f>+B19+C19</f>
        <v>0</v>
      </c>
      <c r="E19" s="7"/>
      <c r="F19" s="7"/>
    </row>
    <row r="20" spans="1:6" ht="16.5" thickBot="1" x14ac:dyDescent="0.3">
      <c r="A20" s="15" t="s">
        <v>16</v>
      </c>
      <c r="B20" s="13"/>
      <c r="C20" s="13"/>
      <c r="D20" s="14">
        <f t="shared" ref="D20:D24" si="0">+B20+C20</f>
        <v>0</v>
      </c>
      <c r="E20" s="7"/>
      <c r="F20" s="7"/>
    </row>
    <row r="21" spans="1:6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/>
      <c r="C22" s="13"/>
      <c r="D22" s="14">
        <f t="shared" si="0"/>
        <v>0</v>
      </c>
      <c r="E22" s="7"/>
      <c r="F22" s="7"/>
    </row>
    <row r="23" spans="1:6" ht="45.75" customHeight="1" thickBot="1" x14ac:dyDescent="0.3">
      <c r="A23" s="15" t="s">
        <v>17</v>
      </c>
      <c r="B23" s="13"/>
      <c r="C23" s="13"/>
      <c r="D23" s="14">
        <f t="shared" si="0"/>
        <v>0</v>
      </c>
      <c r="E23" s="7"/>
      <c r="F23" s="7"/>
    </row>
    <row r="24" spans="1:6" ht="45.75" customHeight="1" thickBot="1" x14ac:dyDescent="0.3">
      <c r="A24" s="15" t="s">
        <v>18</v>
      </c>
      <c r="B24" s="13"/>
      <c r="C24" s="13"/>
      <c r="D24" s="14">
        <f t="shared" si="0"/>
        <v>0</v>
      </c>
      <c r="E24" s="7"/>
      <c r="F24" s="7"/>
    </row>
    <row r="25" spans="1:6" ht="16.5" thickBot="1" x14ac:dyDescent="0.3">
      <c r="A25" s="16" t="s">
        <v>13</v>
      </c>
      <c r="B25" s="17">
        <f>SUM(B19:B24)</f>
        <v>0</v>
      </c>
      <c r="C25" s="17">
        <f>SUM(C19:C24)</f>
        <v>0</v>
      </c>
      <c r="D25" s="17">
        <f>SUM(D19:D24)</f>
        <v>0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14" sqref="B14:B15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8" t="s">
        <v>27</v>
      </c>
      <c r="B3" s="8"/>
      <c r="C3" s="4"/>
      <c r="D3" s="4"/>
      <c r="E3" s="7"/>
      <c r="F3" s="7"/>
    </row>
    <row r="4" spans="1:6" ht="16.5" thickBot="1" x14ac:dyDescent="0.3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26</v>
      </c>
      <c r="B6" s="40"/>
      <c r="C6" s="41"/>
      <c r="D6" s="10"/>
      <c r="E6" s="7"/>
      <c r="F6" s="7"/>
    </row>
    <row r="7" spans="1:6" ht="16.5" thickBot="1" x14ac:dyDescent="0.3">
      <c r="A7" s="42" t="s">
        <v>28</v>
      </c>
      <c r="B7" s="43"/>
      <c r="C7" s="44"/>
      <c r="D7" s="10"/>
      <c r="E7" s="7"/>
      <c r="F7" s="7"/>
    </row>
    <row r="8" spans="1:6" ht="16.5" thickBot="1" x14ac:dyDescent="0.3">
      <c r="A8" s="45" t="s">
        <v>2</v>
      </c>
      <c r="B8" s="46"/>
      <c r="C8" s="47"/>
      <c r="D8" s="10"/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0</v>
      </c>
      <c r="E9" s="4"/>
      <c r="F9" s="7"/>
    </row>
    <row r="10" spans="1:6" ht="15.75" x14ac:dyDescent="0.25">
      <c r="A10" s="4"/>
      <c r="B10" s="4"/>
      <c r="C10" s="4"/>
      <c r="D10" s="4"/>
      <c r="E10" s="4"/>
      <c r="F10" s="7"/>
    </row>
    <row r="11" spans="1:6" ht="16.5" thickBot="1" x14ac:dyDescent="0.3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0</v>
      </c>
      <c r="C13" s="31">
        <f>+C14+C15</f>
        <v>0</v>
      </c>
      <c r="D13" s="32">
        <f>+D14+D15</f>
        <v>0</v>
      </c>
      <c r="F13" s="7"/>
    </row>
    <row r="14" spans="1:6" ht="15.75" x14ac:dyDescent="0.25">
      <c r="A14" s="5" t="s">
        <v>14</v>
      </c>
      <c r="B14" s="28"/>
      <c r="C14" s="28">
        <f>+B25</f>
        <v>0</v>
      </c>
      <c r="D14" s="29">
        <f>+B14+C14</f>
        <v>0</v>
      </c>
      <c r="F14" s="7"/>
    </row>
    <row r="15" spans="1:6" ht="16.5" thickBot="1" x14ac:dyDescent="0.3">
      <c r="A15" s="6" t="s">
        <v>3</v>
      </c>
      <c r="B15" s="26"/>
      <c r="C15" s="26">
        <f>+C25</f>
        <v>0</v>
      </c>
      <c r="D15" s="27">
        <f>+B15+C15</f>
        <v>0</v>
      </c>
      <c r="F15" s="7"/>
    </row>
    <row r="16" spans="1:6" ht="15.75" x14ac:dyDescent="0.25">
      <c r="A16" s="4"/>
      <c r="B16" s="4"/>
      <c r="C16" s="4"/>
      <c r="D16" s="4"/>
      <c r="E16" s="7"/>
      <c r="F16" s="7"/>
    </row>
    <row r="17" spans="1:6" ht="16.5" thickBot="1" x14ac:dyDescent="0.3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/>
      <c r="C19" s="13"/>
      <c r="D19" s="14">
        <f>+B19+C19</f>
        <v>0</v>
      </c>
      <c r="E19" s="7"/>
      <c r="F19" s="7"/>
    </row>
    <row r="20" spans="1:6" ht="16.5" thickBot="1" x14ac:dyDescent="0.3">
      <c r="A20" s="15" t="s">
        <v>16</v>
      </c>
      <c r="B20" s="13"/>
      <c r="C20" s="13"/>
      <c r="D20" s="14">
        <f t="shared" ref="D20:D24" si="0">+B20+C20</f>
        <v>0</v>
      </c>
      <c r="E20" s="7"/>
      <c r="F20" s="7"/>
    </row>
    <row r="21" spans="1:6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/>
      <c r="C22" s="13"/>
      <c r="D22" s="14">
        <f t="shared" si="0"/>
        <v>0</v>
      </c>
      <c r="E22" s="7"/>
      <c r="F22" s="7"/>
    </row>
    <row r="23" spans="1:6" ht="45.75" customHeight="1" thickBot="1" x14ac:dyDescent="0.3">
      <c r="A23" s="15" t="s">
        <v>17</v>
      </c>
      <c r="B23" s="13"/>
      <c r="C23" s="13"/>
      <c r="D23" s="14">
        <f t="shared" si="0"/>
        <v>0</v>
      </c>
      <c r="E23" s="7"/>
      <c r="F23" s="7"/>
    </row>
    <row r="24" spans="1:6" ht="45.75" customHeight="1" thickBot="1" x14ac:dyDescent="0.3">
      <c r="A24" s="15" t="s">
        <v>18</v>
      </c>
      <c r="B24" s="13"/>
      <c r="C24" s="13"/>
      <c r="D24" s="14">
        <f t="shared" si="0"/>
        <v>0</v>
      </c>
      <c r="E24" s="7"/>
      <c r="F24" s="7"/>
    </row>
    <row r="25" spans="1:6" ht="16.5" thickBot="1" x14ac:dyDescent="0.3">
      <c r="A25" s="16" t="s">
        <v>13</v>
      </c>
      <c r="B25" s="17">
        <f>SUM(B19:B24)</f>
        <v>0</v>
      </c>
      <c r="C25" s="17">
        <f>SUM(C19:C24)</f>
        <v>0</v>
      </c>
      <c r="D25" s="17">
        <f>SUM(D19:D24)</f>
        <v>0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4" sqref="A4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8" t="s">
        <v>32</v>
      </c>
      <c r="B3" s="8"/>
      <c r="C3" s="4"/>
      <c r="D3" s="4"/>
      <c r="E3" s="7"/>
      <c r="F3" s="7"/>
    </row>
    <row r="4" spans="1:6" ht="16.5" thickBot="1" x14ac:dyDescent="0.3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26</v>
      </c>
      <c r="B6" s="40"/>
      <c r="C6" s="41"/>
      <c r="D6" s="10">
        <v>180</v>
      </c>
      <c r="E6" s="7"/>
      <c r="F6" s="7"/>
    </row>
    <row r="7" spans="1:6" ht="16.5" thickBot="1" x14ac:dyDescent="0.3">
      <c r="A7" s="42" t="s">
        <v>28</v>
      </c>
      <c r="B7" s="43"/>
      <c r="C7" s="44"/>
      <c r="D7" s="10">
        <v>164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11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153</v>
      </c>
      <c r="E9" s="4"/>
      <c r="F9" s="7"/>
    </row>
    <row r="10" spans="1:6" ht="15.75" x14ac:dyDescent="0.25">
      <c r="A10" s="4"/>
      <c r="B10" s="4"/>
      <c r="C10" s="4"/>
      <c r="D10" s="4"/>
      <c r="E10" s="4"/>
      <c r="F10" s="7"/>
    </row>
    <row r="11" spans="1:6" ht="16.5" thickBot="1" x14ac:dyDescent="0.3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638673961</v>
      </c>
      <c r="C13" s="31">
        <f>+C14+C15</f>
        <v>89131882</v>
      </c>
      <c r="D13" s="32">
        <f>+D14+D15</f>
        <v>727805843</v>
      </c>
      <c r="F13" s="7"/>
    </row>
    <row r="14" spans="1:6" ht="15.75" x14ac:dyDescent="0.25">
      <c r="A14" s="5" t="s">
        <v>14</v>
      </c>
      <c r="B14" s="28">
        <f>+'2025 I. né.'!B14+'2025 II. né.'!B14+'2025 III. né.'!B14+'2025. IV. né.'!B14</f>
        <v>63076912</v>
      </c>
      <c r="C14" s="28">
        <f>+'2025 I. né.'!C14+'2025 II. né.'!C14+'2025 III. né.'!C14+'2025. IV. né.'!C14</f>
        <v>7957334</v>
      </c>
      <c r="D14" s="29">
        <f>+B14+C14</f>
        <v>71034246</v>
      </c>
      <c r="F14" s="7"/>
    </row>
    <row r="15" spans="1:6" ht="16.5" thickBot="1" x14ac:dyDescent="0.3">
      <c r="A15" s="6" t="s">
        <v>3</v>
      </c>
      <c r="B15" s="33">
        <f>+'2025 I. né.'!B15+'2025 II. né.'!B15+'2025 III. né.'!B15+'2025. IV. né.'!B15</f>
        <v>575597049</v>
      </c>
      <c r="C15" s="33">
        <f>+'2025 I. né.'!C15+'2025 II. né.'!C15+'2025 III. né.'!C15+'2025. IV. né.'!C15</f>
        <v>81174548</v>
      </c>
      <c r="D15" s="27">
        <f>+B15+C15</f>
        <v>656771597</v>
      </c>
      <c r="F15" s="7"/>
    </row>
    <row r="16" spans="1:6" ht="15.75" x14ac:dyDescent="0.25">
      <c r="A16" s="4"/>
      <c r="B16" s="4"/>
      <c r="C16" s="4"/>
      <c r="D16" s="4"/>
      <c r="E16" s="7"/>
      <c r="F16" s="7"/>
    </row>
    <row r="17" spans="1:6" ht="16.5" thickBot="1" x14ac:dyDescent="0.3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35" t="s">
        <v>9</v>
      </c>
      <c r="C18" s="35" t="s">
        <v>10</v>
      </c>
      <c r="D18" s="37" t="s">
        <v>6</v>
      </c>
      <c r="E18" s="7"/>
      <c r="F18" s="7"/>
    </row>
    <row r="19" spans="1:6" ht="32.25" thickBot="1" x14ac:dyDescent="0.3">
      <c r="A19" s="15" t="s">
        <v>11</v>
      </c>
      <c r="B19" s="36">
        <f>+'2025 I. né.'!B19+'2025 II. né.'!B19+'2025 III. né.'!B19+'2025. IV. né.'!B19</f>
        <v>2127500</v>
      </c>
      <c r="C19" s="36">
        <f>+'2025 I. né.'!C19+'2025 II. né.'!C19+'2025 III. né.'!C19+'2025. IV. né.'!C19</f>
        <v>12043937</v>
      </c>
      <c r="D19" s="38">
        <f>+B19+C19</f>
        <v>14171437</v>
      </c>
      <c r="E19" s="7"/>
      <c r="F19" s="7"/>
    </row>
    <row r="20" spans="1:6" ht="16.5" thickBot="1" x14ac:dyDescent="0.3">
      <c r="A20" s="15" t="s">
        <v>16</v>
      </c>
      <c r="B20" s="36">
        <f>+'2025 I. né.'!B20+'2025 II. né.'!B20+'2025 III. né.'!B20+'2025. IV. né.'!B20</f>
        <v>150375</v>
      </c>
      <c r="C20" s="36">
        <f>+'2025 I. né.'!C20+'2025 II. né.'!C20+'2025 III. né.'!C20+'2025. IV. né.'!C20</f>
        <v>7769053</v>
      </c>
      <c r="D20" s="38">
        <f t="shared" ref="D20:D24" si="0">+B20+C20</f>
        <v>7919428</v>
      </c>
      <c r="E20" s="7"/>
      <c r="F20" s="7"/>
    </row>
    <row r="21" spans="1:6" ht="16.5" thickBot="1" x14ac:dyDescent="0.3">
      <c r="A21" s="15" t="s">
        <v>19</v>
      </c>
      <c r="B21" s="36">
        <f>+'2025 I. né.'!B21+'2025 II. né.'!B21+'2025 III. né.'!B21+'2025. IV. né.'!B21</f>
        <v>1575770</v>
      </c>
      <c r="C21" s="36">
        <f>+'2025 I. né.'!C21+'2025 II. né.'!C21+'2025 III. né.'!C21+'2025. IV. né.'!C21</f>
        <v>24365545</v>
      </c>
      <c r="D21" s="38">
        <f t="shared" si="0"/>
        <v>25941315</v>
      </c>
      <c r="E21" s="7"/>
      <c r="F21" s="7"/>
    </row>
    <row r="22" spans="1:6" ht="63.75" thickBot="1" x14ac:dyDescent="0.3">
      <c r="A22" s="15" t="s">
        <v>12</v>
      </c>
      <c r="B22" s="36">
        <f>+'2025 I. né.'!B22+'2025 II. né.'!B22+'2025 III. né.'!B22+'2025. IV. né.'!B22</f>
        <v>1293490</v>
      </c>
      <c r="C22" s="36">
        <f>+'2025 I. né.'!C22+'2025 II. né.'!C22+'2025 III. né.'!C22+'2025. IV. né.'!C22</f>
        <v>10855409</v>
      </c>
      <c r="D22" s="38">
        <f t="shared" si="0"/>
        <v>12148899</v>
      </c>
      <c r="E22" s="7"/>
      <c r="F22" s="7"/>
    </row>
    <row r="23" spans="1:6" ht="45.75" customHeight="1" thickBot="1" x14ac:dyDescent="0.3">
      <c r="A23" s="15" t="s">
        <v>17</v>
      </c>
      <c r="B23" s="36">
        <f>+'2025 I. né.'!B23+'2025 II. né.'!B23+'2025 III. né.'!B23+'2025. IV. né.'!B23</f>
        <v>204750</v>
      </c>
      <c r="C23" s="36">
        <f>+'2025 I. né.'!C23+'2025 II. né.'!C23+'2025 III. né.'!C23+'2025. IV. né.'!C23</f>
        <v>3063486</v>
      </c>
      <c r="D23" s="38">
        <f t="shared" si="0"/>
        <v>3268236</v>
      </c>
      <c r="E23" s="7"/>
      <c r="F23" s="7"/>
    </row>
    <row r="24" spans="1:6" ht="45.75" customHeight="1" thickBot="1" x14ac:dyDescent="0.3">
      <c r="A24" s="15" t="s">
        <v>18</v>
      </c>
      <c r="B24" s="36">
        <f>+'2025 I. né.'!B24+'2025 II. né.'!B24+'2025 III. né.'!B24+'2025. IV. né.'!B24</f>
        <v>2605449</v>
      </c>
      <c r="C24" s="36">
        <f>+'2025 I. né.'!C24+'2025 II. né.'!C24+'2025 III. né.'!C24+'2025. IV. né.'!C24</f>
        <v>23077118</v>
      </c>
      <c r="D24" s="38">
        <f t="shared" si="0"/>
        <v>25682567</v>
      </c>
      <c r="E24" s="7"/>
      <c r="F24" s="7"/>
    </row>
    <row r="25" spans="1:6" ht="16.5" thickBot="1" x14ac:dyDescent="0.3">
      <c r="A25" s="16" t="s">
        <v>13</v>
      </c>
      <c r="B25" s="17">
        <f>SUM(B19:B24)</f>
        <v>7957334</v>
      </c>
      <c r="C25" s="17">
        <f>SUM(C19:C24)</f>
        <v>81174548</v>
      </c>
      <c r="D25" s="34">
        <f>SUM(D19:D24)</f>
        <v>89131882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2025 I. né.</vt:lpstr>
      <vt:lpstr>2025 II. né.</vt:lpstr>
      <vt:lpstr>2025 III. né.</vt:lpstr>
      <vt:lpstr>2025. IV. né.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vegh.zsuzsanna</cp:lastModifiedBy>
  <cp:lastPrinted>2025-09-17T07:57:49Z</cp:lastPrinted>
  <dcterms:created xsi:type="dcterms:W3CDTF">2021-07-08T12:25:53Z</dcterms:created>
  <dcterms:modified xsi:type="dcterms:W3CDTF">2025-09-22T07:50:22Z</dcterms:modified>
</cp:coreProperties>
</file>